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S:\Operations\Reimbursement\Legislative Analysis\Price Transparency\IT Final Query data\2024\Resend to IT\"/>
    </mc:Choice>
  </mc:AlternateContent>
  <xr:revisionPtr revIDLastSave="0" documentId="8_{4E51BCB0-3068-481E-9A2C-AFEEFFE0F477}" xr6:coauthVersionLast="47" xr6:coauthVersionMax="47" xr10:uidLastSave="{00000000-0000-0000-0000-000000000000}"/>
  <bookViews>
    <workbookView xWindow="-110" yWindow="-110" windowWidth="19420" windowHeight="10560" xr2:uid="{E199526F-E49B-46F7-B9A6-70B326F7AD1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X26" i="1" l="1"/>
  <c r="AS26" i="1"/>
  <c r="AI26" i="1"/>
  <c r="P26" i="1"/>
  <c r="J26" i="1"/>
  <c r="BX25" i="1"/>
  <c r="BA25" i="1"/>
  <c r="P25" i="1"/>
  <c r="J25" i="1"/>
  <c r="CF24" i="1"/>
  <c r="BX24" i="1"/>
  <c r="BA24" i="1"/>
  <c r="AS24" i="1"/>
  <c r="AI24" i="1"/>
  <c r="R24" i="1"/>
  <c r="P24" i="1"/>
  <c r="O24" i="1"/>
  <c r="J24" i="1"/>
  <c r="BR23" i="1"/>
  <c r="P23" i="1"/>
  <c r="J23" i="1"/>
  <c r="I23" i="1"/>
  <c r="BX22" i="1"/>
  <c r="AS22" i="1"/>
  <c r="P22" i="1"/>
  <c r="J22" i="1"/>
  <c r="I22" i="1"/>
  <c r="BX21" i="1"/>
  <c r="P21" i="1"/>
</calcChain>
</file>

<file path=xl/sharedStrings.xml><?xml version="1.0" encoding="utf-8"?>
<sst xmlns="http://schemas.openxmlformats.org/spreadsheetml/2006/main" count="260" uniqueCount="118">
  <si>
    <t>Greenbrier Hospital, LLC</t>
  </si>
  <si>
    <t>Location: Covington, LA</t>
  </si>
  <si>
    <t>Last Updated: 12/31/2023</t>
  </si>
  <si>
    <t>To the best of its knowledge and belief, this hospital has included all applicable standard charge information in accordance with the requirements of 45 CFR 180.50, and the information encoded in this machine-readable file is true, accurate, and complete as of the date indicated in this file</t>
  </si>
  <si>
    <t>SERVICE DESCRIPTION</t>
  </si>
  <si>
    <t xml:space="preserve">INSURANCE REVENUE CODE </t>
  </si>
  <si>
    <t>LOCATION</t>
  </si>
  <si>
    <t>Gross Charge</t>
  </si>
  <si>
    <t>Discount Cash Price/Self Pay</t>
  </si>
  <si>
    <t>De-Identified Minimum Negotiated Charge</t>
  </si>
  <si>
    <t>De-Identified Maximum Negotiated Charge</t>
  </si>
  <si>
    <t>Contract Method</t>
  </si>
  <si>
    <t>AETNA | HMO/PPO</t>
  </si>
  <si>
    <t>AETNA BETTER HEALTH | MANAGED MEDICAID</t>
  </si>
  <si>
    <t>AETNA MEDICARE ADVANTAGE |  MANAGED MEDICARE</t>
  </si>
  <si>
    <t>AL ELMORE COUNTY DHR |  COMMERCIAL</t>
  </si>
  <si>
    <t>ALL SAVERS | HMO/PPO</t>
  </si>
  <si>
    <t>ALLWELL BY LOUISIANA HEAL | MANAGED MEDICARE</t>
  </si>
  <si>
    <t>AMBETTER |  HMO/PPO</t>
  </si>
  <si>
    <t>AMERIHEALTH CARITAS | MANAGED MEDICAID</t>
  </si>
  <si>
    <t>BCBS FEDERAL |  BLUE CROSS</t>
  </si>
  <si>
    <t>BCBS MEDICARE ADVANTAGE | MANAGED MEDICARE</t>
  </si>
  <si>
    <t>BCBS OF LOUISIANA |  BLUE CROSS</t>
  </si>
  <si>
    <t>BCBS OUT OF STATE | BLUE CROSS</t>
  </si>
  <si>
    <t>BEACON HEALTH OPTIONS | HMO/PPO</t>
  </si>
  <si>
    <t>CHAMP VA | VETERANS ADMIN</t>
  </si>
  <si>
    <t>CIGNA | HMO/PPO</t>
  </si>
  <si>
    <t>CIGNA BEHAVIORAL |  HMO/PPO</t>
  </si>
  <si>
    <t>COMMUNITY CARE HEALTH | MANAGED MEDICARE</t>
  </si>
  <si>
    <t>COVENTRY MHNET |  COMMERCIAL</t>
  </si>
  <si>
    <t>DCFS | LOCAL GOVT</t>
  </si>
  <si>
    <t>ENTRUST | COMMERCIAL</t>
  </si>
  <si>
    <t>GEHA | HMO/PPO</t>
  </si>
  <si>
    <t>GILSBAR |  HMO/PPO</t>
  </si>
  <si>
    <t>GULF GUARANTY |  COMMERCIAL</t>
  </si>
  <si>
    <t>HEALTHY BLUE | MANAGED MEDICAID</t>
  </si>
  <si>
    <t>HEALTHY BLUE DUAL ADVANTA |  MANAGED MEDICARE</t>
  </si>
  <si>
    <t>HUMANA |  HMO/PPO</t>
  </si>
  <si>
    <t>HUMANA GOLD | MANAGED MEDICARE</t>
  </si>
  <si>
    <t>HUMANA HEALTHY HORIZONS |  MANAGED MEDICAID</t>
  </si>
  <si>
    <t>INLAND EMPIRE HEALTH PLAN  MANAGED MEDICARE</t>
  </si>
  <si>
    <t>LOUISIANA HEALTHCARE CONN |  MANAGED MEDICAID</t>
  </si>
  <si>
    <t xml:space="preserve">LOUISIANA STATE MEDICAID |  MEDICAID </t>
  </si>
  <si>
    <t>MAGELLAN | HMO/PPO</t>
  </si>
  <si>
    <t>MAGELLAN CSOC | MANAGED MEDICAID</t>
  </si>
  <si>
    <t>MEDICAID PENDING |  PENDING MEDICAID</t>
  </si>
  <si>
    <t xml:space="preserve">MEDICAID SECONDARY |  MEDICAID </t>
  </si>
  <si>
    <t xml:space="preserve">MEDICAID UNISYS | MEDICAID </t>
  </si>
  <si>
    <t>MEDICARE | MEDICARE</t>
  </si>
  <si>
    <t>MENTAL HEALTH NETWORK | HMO/PPO</t>
  </si>
  <si>
    <t>MERITAIN HEALTH |  HMO/PPO</t>
  </si>
  <si>
    <t>MISC COMMERCIAL | COMMERCIAL</t>
  </si>
  <si>
    <t>MISC MANAGED MEDICARE | MANAGED MEDICARE</t>
  </si>
  <si>
    <t>MISSISSIPPI MEDICAID | MEDICAID: OUT OF STATE</t>
  </si>
  <si>
    <t>MS MEDICAID MOLINA | MEDICAID: OUT OF STATE</t>
  </si>
  <si>
    <t>OCHSNER MANAGED MEDICARE | MANAGED MEDICARE</t>
  </si>
  <si>
    <t>OPTUM BEHAVIORAL HEALTH | HMO/PPO</t>
  </si>
  <si>
    <t>OPTUM BH MEDICARE |  MANAGED MEDICARE</t>
  </si>
  <si>
    <t>OPTUM BH MEDICARE 1500 |  MANAGED MEDICARE</t>
  </si>
  <si>
    <t>OPTUM UHC COMMUNITY | MANAGED MEDICAID</t>
  </si>
  <si>
    <t>PEOPLES HEALTH MANAGED | MEDICARE</t>
  </si>
  <si>
    <t>PRIORITY HEALTH |  HMO/PPO</t>
  </si>
  <si>
    <t>RELIANCE ASRM |  COMMERCIAL</t>
  </si>
  <si>
    <t>SUREST |  HMO/PPO</t>
  </si>
  <si>
    <t>TRICARE EAST REGION CLAIM | TRICARE</t>
  </si>
  <si>
    <t>TRICARE FOR LIFE | TRICARE</t>
  </si>
  <si>
    <t>TRICARE PRIME |  TRICARE</t>
  </si>
  <si>
    <t>TRICAREWEST VAPC3 | VETERANS ADMIN</t>
  </si>
  <si>
    <t>TRIWEST WEST REGION CLAIM | TRICARE</t>
  </si>
  <si>
    <t>TRUSTMARK | HMO/PPO</t>
  </si>
  <si>
    <t>UBH |  HMO/PPO</t>
  </si>
  <si>
    <t>UHC| HMO/PPO</t>
  </si>
  <si>
    <t>UHC DUAL COMPLETE |  MANAGED MEDICARE</t>
  </si>
  <si>
    <t>UMR | HMO/PPO</t>
  </si>
  <si>
    <t>UNITED HEALTH CARE STUDEN | HMO/PPO</t>
  </si>
  <si>
    <t>UNITED HEALTH INTGRTD SER | HMO/PPO</t>
  </si>
  <si>
    <t>UNITED HEALTH SHARED SERV | HMO/PPO</t>
  </si>
  <si>
    <t>UNITED HEALTH WEST | MANAGED MEDICARE</t>
  </si>
  <si>
    <t>UNITED HEALTHCARE HMO SNP | MANAGED MEDICARE</t>
  </si>
  <si>
    <t>VA CCN OPTUM | VETERANS ADMIN</t>
  </si>
  <si>
    <t>VA FLORIDA |  VETERANS ADMIN</t>
  </si>
  <si>
    <t>VA TEXAS | VETERANS ADMIN</t>
  </si>
  <si>
    <t>VANTAGE HEALTH | HMO/PPO</t>
  </si>
  <si>
    <t>VANTAGE HEALTH PLAN | MANAGED MEDICARE</t>
  </si>
  <si>
    <t>VETERANS AFFAIRS | VETERANS ADMIN</t>
  </si>
  <si>
    <t>VHA COMMUNITY CARE |  VETERANS ADMIN</t>
  </si>
  <si>
    <t>WEB TPA |  HMO/PPO</t>
  </si>
  <si>
    <t>WELLCARE MEDICARE ADVANT |  MANAGED MEDICARE</t>
  </si>
  <si>
    <t>ROOM AND BOARD ADOLESCENT PSYCH</t>
  </si>
  <si>
    <t>inpatient</t>
  </si>
  <si>
    <t>per diem</t>
  </si>
  <si>
    <t>drg</t>
  </si>
  <si>
    <t>psych drg</t>
  </si>
  <si>
    <t>psyh drg</t>
  </si>
  <si>
    <t>ROOM AND BOARD PSYCH</t>
  </si>
  <si>
    <t>ROOM AND BOARD ADOLESCENT DETOX</t>
  </si>
  <si>
    <t>ROOM AND BOARD ADULT DETOX</t>
  </si>
  <si>
    <t>ROOM AND BOARD REHAB</t>
  </si>
  <si>
    <t>INTENSIVE OUTPATIENT PROGRAM 22 JDC</t>
  </si>
  <si>
    <t>outpatient</t>
  </si>
  <si>
    <t>INTENSIVE OUTPATIENT PROGRAM ADULT TELEMED</t>
  </si>
  <si>
    <t>INTENSIVE OUTPATIENT PROGRAM PSYCH ADOLESCENT</t>
  </si>
  <si>
    <t>INTENSIVE OUTPATIENT PROGRAM CD GROUP ADOLESCENT</t>
  </si>
  <si>
    <t>INTENSIVE OUTPATIENT PROGRAM CD GRP 1 MCD</t>
  </si>
  <si>
    <t>INTENSIVE OUTPATIENT PROGRAM CHEM DEP</t>
  </si>
  <si>
    <t>INTENSIVE OUTPATIENT PROGRAM CHEM DEP ADOLESCENT</t>
  </si>
  <si>
    <t>3 HOUR GROUP</t>
  </si>
  <si>
    <t>GROUP THERAPY 22ND</t>
  </si>
  <si>
    <t>INTENSIVE OUTPATIENT PROGRAM MCR/T GRP 2 COVI</t>
  </si>
  <si>
    <t>INTENSIVE OUTPATIENT PROGRAM MCR/TRC GRP 1 CO</t>
  </si>
  <si>
    <t>INTENSIVE OUTPATIENT PROGRAM MCR/TRI GRP 3 CV</t>
  </si>
  <si>
    <t>Initial Eval   With Medical</t>
  </si>
  <si>
    <t>Initial Hospital Care (50 Min)</t>
  </si>
  <si>
    <t>Subseq Care (15 Min)</t>
  </si>
  <si>
    <t>Subseq Care (25 Min)</t>
  </si>
  <si>
    <t>Subseq Care (35 Min)</t>
  </si>
  <si>
    <t>Discharge Day Mgmt &lt;30 Min</t>
  </si>
  <si>
    <t xml:space="preserve">All shoppable services, including any of the applicable 70 CMS-specified services, provided by the Hospital have been included in this Shoppable Services Charge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</si>
</sst>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
    <numFmt numFmtId="165" formatCode="########.00;\-########.00"/>
  </numFmts>
  <fonts count="3" x14ac:knownFonts="1">
    <font>
      <sz val="11"/>
      <color theme="1"/>
      <name val="Aptos Narrow"/>
      <family val="2"/>
      <scheme val="minor"/>
    </font>
    <font>
      <sz val="11"/>
      <color theme="1"/>
      <name val="Aptos Narrow"/>
      <family val="2"/>
      <scheme val="minor"/>
    </font>
    <font>
      <sz val="10"/>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0" fontId="0" fillId="0" borderId="0" xfId="0" applyAlignment="1">
      <alignment horizontal="left"/>
    </xf>
    <xf numFmtId="164" fontId="0" fillId="0" borderId="0" xfId="0" applyNumberFormat="1" applyAlignment="1">
      <alignment horizontal="left"/>
    </xf>
    <xf numFmtId="165" fontId="0" fillId="0" borderId="0" xfId="0" applyNumberFormat="1" applyAlignment="1">
      <alignment horizontal="left"/>
    </xf>
    <xf numFmtId="49" fontId="2" fillId="0" borderId="0" xfId="0" applyNumberFormat="1" applyFont="1" applyAlignment="1">
      <alignment horizontal="left"/>
    </xf>
    <xf numFmtId="2" fontId="0" fillId="0" borderId="0" xfId="1" applyNumberFormat="1" applyFont="1" applyAlignment="1">
      <alignment horizontal="left"/>
    </xf>
    <xf numFmtId="43" fontId="0" fillId="0" borderId="0" xfId="1" applyFont="1" applyAlignment="1">
      <alignment horizontal="left"/>
    </xf>
    <xf numFmtId="43" fontId="1" fillId="0" borderId="0" xfId="1" applyFont="1" applyAlignment="1">
      <alignment horizontal="left"/>
    </xf>
    <xf numFmtId="43" fontId="1" fillId="0" borderId="0" xfId="1" applyFont="1" applyFill="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A413F-51D9-4231-AEBD-85E35165219E}">
  <dimension ref="A1:CF31"/>
  <sheetViews>
    <sheetView tabSelected="1" workbookViewId="0">
      <selection sqref="A1:XFD1048576"/>
    </sheetView>
  </sheetViews>
  <sheetFormatPr defaultColWidth="9.1796875" defaultRowHeight="14.5" x14ac:dyDescent="0.35"/>
  <cols>
    <col min="1" max="1" width="54.81640625" style="1" customWidth="1"/>
    <col min="2" max="2" width="37.7265625" style="1" bestFit="1" customWidth="1"/>
    <col min="3" max="3" width="21.1796875" style="1" bestFit="1" customWidth="1"/>
    <col min="4" max="4" width="12.453125" style="1" bestFit="1" customWidth="1"/>
    <col min="5" max="5" width="26.54296875" style="1" bestFit="1" customWidth="1"/>
    <col min="6" max="6" width="5.453125" style="1" customWidth="1"/>
    <col min="7" max="7" width="9.7265625" style="1" customWidth="1"/>
    <col min="8" max="8" width="16" style="1" bestFit="1" customWidth="1"/>
    <col min="9" max="9" width="17.26953125" style="1" bestFit="1" customWidth="1"/>
    <col min="10" max="10" width="41.7265625" style="1" bestFit="1" customWidth="1"/>
    <col min="11" max="11" width="49.81640625" style="1" bestFit="1" customWidth="1"/>
    <col min="12" max="12" width="37" style="1" bestFit="1" customWidth="1"/>
    <col min="13" max="13" width="21.54296875" style="1" bestFit="1" customWidth="1"/>
    <col min="14" max="14" width="48" style="1" bestFit="1" customWidth="1"/>
    <col min="15" max="15" width="20.7265625" style="1" bestFit="1" customWidth="1"/>
    <col min="16" max="16" width="42.453125" style="1" bestFit="1" customWidth="1"/>
    <col min="17" max="17" width="25.26953125" style="1" bestFit="1" customWidth="1"/>
    <col min="18" max="18" width="9.1796875" style="1"/>
    <col min="19" max="19" width="30.7265625" style="1" bestFit="1" customWidth="1"/>
    <col min="20" max="20" width="30.453125" style="1" bestFit="1" customWidth="1"/>
    <col min="21" max="21" width="34.81640625" style="1" bestFit="1" customWidth="1"/>
    <col min="22" max="22" width="9.1796875" style="1"/>
    <col min="23" max="23" width="17" style="1" bestFit="1" customWidth="1"/>
    <col min="24" max="24" width="29.1796875" style="1" bestFit="1" customWidth="1"/>
    <col min="25" max="25" width="9.1796875" style="1"/>
    <col min="26" max="26" width="31.453125" style="1" bestFit="1" customWidth="1"/>
    <col min="27" max="27" width="17.7265625" style="1" bestFit="1" customWidth="1"/>
    <col min="28" max="31" width="9.1796875" style="1"/>
    <col min="32" max="32" width="34.453125" style="1" bestFit="1" customWidth="1"/>
    <col min="33" max="33" width="49.7265625" style="1" bestFit="1" customWidth="1"/>
    <col min="34" max="34" width="19.81640625" style="1" bestFit="1" customWidth="1"/>
    <col min="35" max="35" width="36" style="1" bestFit="1" customWidth="1"/>
    <col min="36" max="36" width="48.7265625" style="1" bestFit="1" customWidth="1"/>
    <col min="37" max="37" width="9.1796875" style="1"/>
    <col min="38" max="38" width="49.54296875" style="1" bestFit="1" customWidth="1"/>
    <col min="39" max="39" width="37.1796875" style="1" bestFit="1" customWidth="1"/>
    <col min="40" max="40" width="21.453125" style="1" bestFit="1" customWidth="1"/>
    <col min="41" max="41" width="36.81640625" style="1" bestFit="1" customWidth="1"/>
    <col min="42" max="42" width="38.26953125" style="1" bestFit="1" customWidth="1"/>
    <col min="43" max="43" width="32.26953125" style="1" bestFit="1" customWidth="1"/>
    <col min="44" max="44" width="27.81640625" style="1" bestFit="1" customWidth="1"/>
    <col min="45" max="45" width="20.7265625" style="1" bestFit="1" customWidth="1"/>
    <col min="46" max="46" width="36" style="1" bestFit="1" customWidth="1"/>
    <col min="47" max="47" width="9.1796875" style="1"/>
    <col min="48" max="48" width="32.1796875" style="1" bestFit="1" customWidth="1"/>
    <col min="49" max="49" width="46.7265625" style="1" bestFit="1" customWidth="1"/>
    <col min="50" max="50" width="45.26953125" style="1" bestFit="1" customWidth="1"/>
    <col min="51" max="51" width="45.54296875" style="1" bestFit="1" customWidth="1"/>
    <col min="52" max="52" width="9.1796875" style="1"/>
    <col min="53" max="53" width="37.54296875" style="1" bestFit="1" customWidth="1"/>
    <col min="54" max="54" width="41.54296875" style="1" bestFit="1" customWidth="1"/>
    <col min="55" max="55" width="46.26953125" style="1" bestFit="1" customWidth="1"/>
    <col min="56" max="56" width="45.453125" style="1" bestFit="1" customWidth="1"/>
    <col min="57" max="57" width="9.1796875" style="1"/>
    <col min="58" max="58" width="26.81640625" style="1" bestFit="1" customWidth="1"/>
    <col min="59" max="59" width="28.81640625" style="1" bestFit="1" customWidth="1"/>
    <col min="60" max="63" width="9.1796875" style="1"/>
    <col min="64" max="64" width="37.26953125" style="1" bestFit="1" customWidth="1"/>
    <col min="65" max="65" width="36.7265625" style="1" bestFit="1" customWidth="1"/>
    <col min="66" max="70" width="9.1796875" style="1"/>
    <col min="71" max="71" width="38.453125" style="1" bestFit="1" customWidth="1"/>
    <col min="72" max="72" width="37.54296875" style="1" bestFit="1" customWidth="1"/>
    <col min="73" max="73" width="38.1796875" style="1" bestFit="1" customWidth="1"/>
    <col min="74" max="74" width="41.453125" style="1" bestFit="1" customWidth="1"/>
    <col min="75" max="75" width="49.81640625" style="1" bestFit="1" customWidth="1"/>
    <col min="76" max="76" width="32.54296875" style="1" bestFit="1" customWidth="1"/>
    <col min="77" max="77" width="29" style="1" bestFit="1" customWidth="1"/>
    <col min="78" max="78" width="26.81640625" style="1" bestFit="1" customWidth="1"/>
    <col min="79" max="79" width="27.453125" style="1" bestFit="1" customWidth="1"/>
    <col min="80" max="80" width="43.26953125" style="1" bestFit="1" customWidth="1"/>
    <col min="81" max="81" width="35.54296875" style="1" bestFit="1" customWidth="1"/>
    <col min="82" max="82" width="40" style="1" bestFit="1" customWidth="1"/>
    <col min="83" max="83" width="19.26953125" style="1" bestFit="1" customWidth="1"/>
    <col min="84" max="84" width="49.453125" style="1" bestFit="1" customWidth="1"/>
    <col min="85" max="16384" width="9.1796875" style="1"/>
  </cols>
  <sheetData>
    <row r="1" spans="1:84" x14ac:dyDescent="0.35">
      <c r="A1" s="1" t="s">
        <v>0</v>
      </c>
      <c r="C1" s="1" t="s">
        <v>1</v>
      </c>
      <c r="F1" s="1" t="s">
        <v>2</v>
      </c>
      <c r="I1" s="1" t="s">
        <v>3</v>
      </c>
    </row>
    <row r="3" spans="1:84" x14ac:dyDescent="0.35">
      <c r="A3" s="1" t="s">
        <v>4</v>
      </c>
      <c r="B3" s="1" t="s">
        <v>5</v>
      </c>
      <c r="C3" s="1" t="s">
        <v>6</v>
      </c>
      <c r="D3" s="1" t="s">
        <v>7</v>
      </c>
      <c r="E3" s="1" t="s">
        <v>8</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c r="AG3" s="1" t="s">
        <v>36</v>
      </c>
      <c r="AH3" s="1" t="s">
        <v>37</v>
      </c>
      <c r="AI3" s="1" t="s">
        <v>38</v>
      </c>
      <c r="AJ3" s="1" t="s">
        <v>39</v>
      </c>
      <c r="AK3" s="1" t="s">
        <v>40</v>
      </c>
      <c r="AL3" s="1" t="s">
        <v>41</v>
      </c>
      <c r="AM3" s="1" t="s">
        <v>42</v>
      </c>
      <c r="AN3" s="1" t="s">
        <v>43</v>
      </c>
      <c r="AO3" s="1" t="s">
        <v>44</v>
      </c>
      <c r="AP3" s="1" t="s">
        <v>45</v>
      </c>
      <c r="AQ3" s="1" t="s">
        <v>46</v>
      </c>
      <c r="AR3" s="1" t="s">
        <v>47</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c r="CA3" s="1" t="s">
        <v>82</v>
      </c>
      <c r="CB3" s="1" t="s">
        <v>83</v>
      </c>
      <c r="CC3" s="1" t="s">
        <v>84</v>
      </c>
      <c r="CD3" s="1" t="s">
        <v>85</v>
      </c>
      <c r="CE3" s="1" t="s">
        <v>86</v>
      </c>
      <c r="CF3" s="1" t="s">
        <v>87</v>
      </c>
    </row>
    <row r="4" spans="1:84" x14ac:dyDescent="0.35">
      <c r="A4" s="1" t="s">
        <v>88</v>
      </c>
      <c r="B4" s="2">
        <v>124</v>
      </c>
      <c r="C4" s="1" t="s">
        <v>89</v>
      </c>
      <c r="D4" s="3">
        <v>2376</v>
      </c>
      <c r="E4" s="1">
        <v>702</v>
      </c>
      <c r="F4" s="1">
        <v>700</v>
      </c>
      <c r="G4" s="1">
        <v>2376</v>
      </c>
      <c r="H4" s="1" t="s">
        <v>90</v>
      </c>
      <c r="I4" s="1">
        <v>1112</v>
      </c>
      <c r="J4" s="1">
        <v>774.51</v>
      </c>
      <c r="K4" s="1">
        <v>1112</v>
      </c>
      <c r="L4" s="1">
        <v>800</v>
      </c>
      <c r="M4" s="1">
        <v>850</v>
      </c>
      <c r="N4" s="1" t="s">
        <v>91</v>
      </c>
      <c r="O4" s="1" t="s">
        <v>92</v>
      </c>
      <c r="P4" s="1">
        <v>774.51</v>
      </c>
      <c r="Q4" s="1">
        <v>892.06</v>
      </c>
      <c r="R4" s="1" t="s">
        <v>92</v>
      </c>
      <c r="S4" s="1">
        <v>892.06</v>
      </c>
      <c r="T4" s="1">
        <v>892.06</v>
      </c>
      <c r="U4" s="1">
        <v>876</v>
      </c>
      <c r="V4" s="1" t="s">
        <v>92</v>
      </c>
      <c r="W4" s="1">
        <v>998</v>
      </c>
      <c r="X4" s="1">
        <v>998</v>
      </c>
      <c r="Y4" s="1" t="s">
        <v>92</v>
      </c>
      <c r="Z4" s="1">
        <v>825</v>
      </c>
      <c r="AA4" s="1">
        <v>737.63</v>
      </c>
      <c r="AB4" s="1" t="s">
        <v>91</v>
      </c>
      <c r="AC4" s="1">
        <v>824</v>
      </c>
      <c r="AD4" s="1">
        <v>700</v>
      </c>
      <c r="AE4" s="1">
        <v>800</v>
      </c>
      <c r="AF4" s="1">
        <v>792.95</v>
      </c>
      <c r="AG4" s="1" t="s">
        <v>92</v>
      </c>
      <c r="AH4" s="1">
        <v>900</v>
      </c>
      <c r="AI4" s="1" t="s">
        <v>92</v>
      </c>
      <c r="AJ4" s="1">
        <v>781.89</v>
      </c>
      <c r="AK4" s="1" t="s">
        <v>92</v>
      </c>
      <c r="AL4" s="1">
        <v>811.39</v>
      </c>
      <c r="AM4" s="1">
        <v>737.63</v>
      </c>
      <c r="AN4" s="1">
        <v>725</v>
      </c>
      <c r="AO4" s="1">
        <v>737.63</v>
      </c>
      <c r="AP4" s="1">
        <v>737.63</v>
      </c>
      <c r="AQ4" s="1">
        <v>737.63</v>
      </c>
      <c r="AR4" s="1">
        <v>737.63</v>
      </c>
      <c r="AS4" s="1" t="s">
        <v>93</v>
      </c>
      <c r="AT4" s="1">
        <v>825</v>
      </c>
      <c r="AU4" s="1">
        <v>1112</v>
      </c>
      <c r="AV4" s="1">
        <v>2376</v>
      </c>
      <c r="AW4" s="1" t="s">
        <v>92</v>
      </c>
      <c r="AX4" s="1" t="s">
        <v>92</v>
      </c>
      <c r="AY4" s="1">
        <v>737.63</v>
      </c>
      <c r="AZ4" s="1" t="s">
        <v>92</v>
      </c>
      <c r="BA4" s="1">
        <v>850</v>
      </c>
      <c r="BB4" s="1">
        <v>824</v>
      </c>
      <c r="BD4" s="1">
        <v>737.63</v>
      </c>
      <c r="BF4" s="1">
        <v>969</v>
      </c>
      <c r="BH4" s="1">
        <v>850</v>
      </c>
      <c r="BI4" s="1">
        <v>1172.3</v>
      </c>
      <c r="BJ4" s="1" t="s">
        <v>92</v>
      </c>
      <c r="BK4" s="1">
        <v>1048.9000000000001</v>
      </c>
      <c r="BL4" s="1" t="s">
        <v>92</v>
      </c>
      <c r="BM4" s="1" t="s">
        <v>92</v>
      </c>
      <c r="BN4" s="1">
        <v>1112</v>
      </c>
      <c r="BO4" s="1">
        <v>850</v>
      </c>
      <c r="BP4" s="1">
        <v>850</v>
      </c>
      <c r="BQ4" s="1">
        <v>824</v>
      </c>
      <c r="BR4" s="1">
        <v>850</v>
      </c>
      <c r="BS4" s="1">
        <v>850</v>
      </c>
      <c r="BT4" s="1">
        <v>850</v>
      </c>
      <c r="BU4" s="1">
        <v>850</v>
      </c>
      <c r="BV4" s="1">
        <v>850</v>
      </c>
      <c r="BW4" s="1">
        <v>824</v>
      </c>
      <c r="BX4" s="1" t="s">
        <v>92</v>
      </c>
      <c r="BY4" s="1" t="s">
        <v>92</v>
      </c>
      <c r="BZ4" s="1" t="s">
        <v>92</v>
      </c>
      <c r="CA4" s="1">
        <v>975</v>
      </c>
      <c r="CB4" s="1" t="s">
        <v>92</v>
      </c>
      <c r="CC4" s="1" t="s">
        <v>92</v>
      </c>
      <c r="CD4" s="1" t="s">
        <v>92</v>
      </c>
      <c r="CE4" s="1">
        <v>825</v>
      </c>
      <c r="CF4" s="1" t="s">
        <v>92</v>
      </c>
    </row>
    <row r="5" spans="1:84" x14ac:dyDescent="0.35">
      <c r="A5" s="1" t="s">
        <v>94</v>
      </c>
      <c r="B5" s="2">
        <v>124</v>
      </c>
      <c r="C5" s="1" t="s">
        <v>89</v>
      </c>
      <c r="D5" s="3">
        <v>2376</v>
      </c>
      <c r="E5" s="1">
        <v>702</v>
      </c>
      <c r="F5" s="1">
        <v>700</v>
      </c>
      <c r="G5" s="1">
        <v>2376</v>
      </c>
      <c r="H5" s="1" t="s">
        <v>90</v>
      </c>
      <c r="I5" s="1">
        <v>1112</v>
      </c>
      <c r="J5" s="1">
        <v>774.51</v>
      </c>
      <c r="K5" s="1">
        <v>1112</v>
      </c>
      <c r="L5" s="1">
        <v>800</v>
      </c>
      <c r="M5" s="1">
        <v>850</v>
      </c>
      <c r="N5" s="1" t="s">
        <v>91</v>
      </c>
      <c r="O5" s="1" t="s">
        <v>92</v>
      </c>
      <c r="P5" s="1">
        <v>774.51</v>
      </c>
      <c r="Q5" s="1">
        <v>892.06</v>
      </c>
      <c r="R5" s="1" t="s">
        <v>92</v>
      </c>
      <c r="S5" s="1">
        <v>892.06</v>
      </c>
      <c r="T5" s="1">
        <v>892.06</v>
      </c>
      <c r="U5" s="1">
        <v>876</v>
      </c>
      <c r="V5" s="1" t="s">
        <v>92</v>
      </c>
      <c r="W5" s="1">
        <v>998</v>
      </c>
      <c r="X5" s="1">
        <v>998</v>
      </c>
      <c r="Y5" s="1" t="s">
        <v>92</v>
      </c>
      <c r="Z5" s="1">
        <v>825</v>
      </c>
      <c r="AA5" s="1">
        <v>737.63</v>
      </c>
      <c r="AB5" s="1" t="s">
        <v>91</v>
      </c>
      <c r="AC5" s="1">
        <v>824</v>
      </c>
      <c r="AD5" s="1">
        <v>700</v>
      </c>
      <c r="AE5" s="1">
        <v>800</v>
      </c>
      <c r="AF5" s="1">
        <v>792.95</v>
      </c>
      <c r="AG5" s="1" t="s">
        <v>92</v>
      </c>
      <c r="AH5" s="1">
        <v>900</v>
      </c>
      <c r="AI5" s="1" t="s">
        <v>92</v>
      </c>
      <c r="AJ5" s="1">
        <v>781.89</v>
      </c>
      <c r="AK5" s="1" t="s">
        <v>92</v>
      </c>
      <c r="AL5" s="1">
        <v>811.39</v>
      </c>
      <c r="AM5" s="1">
        <v>737.63</v>
      </c>
      <c r="AN5" s="1">
        <v>725</v>
      </c>
      <c r="AO5" s="1">
        <v>737.63</v>
      </c>
      <c r="AP5" s="1">
        <v>737.63</v>
      </c>
      <c r="AQ5" s="1">
        <v>737.63</v>
      </c>
      <c r="AR5" s="1">
        <v>737.63</v>
      </c>
      <c r="AS5" s="1" t="s">
        <v>93</v>
      </c>
      <c r="AT5" s="1">
        <v>825</v>
      </c>
      <c r="AU5" s="1">
        <v>1112</v>
      </c>
      <c r="AV5" s="1">
        <v>2376</v>
      </c>
      <c r="AW5" s="1" t="s">
        <v>92</v>
      </c>
      <c r="AX5" s="1" t="s">
        <v>92</v>
      </c>
      <c r="AY5" s="1">
        <v>737.63</v>
      </c>
      <c r="AZ5" s="1" t="s">
        <v>92</v>
      </c>
      <c r="BA5" s="1">
        <v>850</v>
      </c>
      <c r="BB5" s="1">
        <v>824</v>
      </c>
      <c r="BD5" s="1">
        <v>737.63</v>
      </c>
      <c r="BF5" s="1">
        <v>969</v>
      </c>
      <c r="BH5" s="1">
        <v>850</v>
      </c>
      <c r="BI5" s="1">
        <v>1172.3</v>
      </c>
      <c r="BJ5" s="1" t="s">
        <v>92</v>
      </c>
      <c r="BK5" s="1">
        <v>1048.9000000000001</v>
      </c>
      <c r="BL5" s="1" t="s">
        <v>92</v>
      </c>
      <c r="BM5" s="1" t="s">
        <v>92</v>
      </c>
      <c r="BN5" s="1">
        <v>1112</v>
      </c>
      <c r="BO5" s="1">
        <v>850</v>
      </c>
      <c r="BP5" s="1">
        <v>850</v>
      </c>
      <c r="BQ5" s="1">
        <v>824</v>
      </c>
      <c r="BR5" s="1">
        <v>850</v>
      </c>
      <c r="BS5" s="1">
        <v>850</v>
      </c>
      <c r="BT5" s="1">
        <v>850</v>
      </c>
      <c r="BU5" s="1">
        <v>850</v>
      </c>
      <c r="BV5" s="1">
        <v>850</v>
      </c>
      <c r="BW5" s="1">
        <v>824</v>
      </c>
      <c r="BX5" s="1" t="s">
        <v>92</v>
      </c>
      <c r="BY5" s="1" t="s">
        <v>92</v>
      </c>
      <c r="BZ5" s="1" t="s">
        <v>92</v>
      </c>
      <c r="CA5" s="1">
        <v>975</v>
      </c>
      <c r="CB5" s="1" t="s">
        <v>92</v>
      </c>
      <c r="CC5" s="1" t="s">
        <v>92</v>
      </c>
      <c r="CD5" s="1" t="s">
        <v>92</v>
      </c>
      <c r="CE5" s="1">
        <v>825</v>
      </c>
      <c r="CF5" s="1" t="s">
        <v>92</v>
      </c>
    </row>
    <row r="6" spans="1:84" x14ac:dyDescent="0.35">
      <c r="A6" s="1" t="s">
        <v>95</v>
      </c>
      <c r="B6" s="2">
        <v>126</v>
      </c>
      <c r="C6" s="1" t="s">
        <v>89</v>
      </c>
      <c r="D6" s="3">
        <v>2376</v>
      </c>
      <c r="E6" s="1">
        <v>702</v>
      </c>
      <c r="F6" s="1">
        <v>675</v>
      </c>
      <c r="G6" s="1">
        <v>2376</v>
      </c>
      <c r="H6" s="1" t="s">
        <v>90</v>
      </c>
      <c r="I6" s="1">
        <v>1112</v>
      </c>
      <c r="J6" s="1">
        <v>774.51</v>
      </c>
      <c r="K6" s="1">
        <v>1112</v>
      </c>
      <c r="L6" s="1">
        <v>800</v>
      </c>
      <c r="M6" s="1">
        <v>850</v>
      </c>
      <c r="N6" s="1" t="s">
        <v>91</v>
      </c>
      <c r="O6" s="1" t="s">
        <v>92</v>
      </c>
      <c r="P6" s="1">
        <v>774.51</v>
      </c>
      <c r="Q6" s="1">
        <v>892.06</v>
      </c>
      <c r="R6" s="1" t="s">
        <v>92</v>
      </c>
      <c r="S6" s="1">
        <v>892.06</v>
      </c>
      <c r="T6" s="1">
        <v>892.06</v>
      </c>
      <c r="U6" s="1">
        <v>876</v>
      </c>
      <c r="V6" s="1" t="s">
        <v>92</v>
      </c>
      <c r="W6" s="1">
        <v>998</v>
      </c>
      <c r="X6" s="1">
        <v>998</v>
      </c>
      <c r="Y6" s="1" t="s">
        <v>92</v>
      </c>
      <c r="Z6" s="1">
        <v>825</v>
      </c>
      <c r="AA6" s="1">
        <v>737.63</v>
      </c>
      <c r="AB6" s="1" t="s">
        <v>91</v>
      </c>
      <c r="AC6" s="1">
        <v>824</v>
      </c>
      <c r="AD6" s="1">
        <v>675</v>
      </c>
      <c r="AE6" s="1">
        <v>800</v>
      </c>
      <c r="AF6" s="1">
        <v>792.95</v>
      </c>
      <c r="AG6" s="1" t="s">
        <v>92</v>
      </c>
      <c r="AH6" s="1">
        <v>900</v>
      </c>
      <c r="AI6" s="1" t="s">
        <v>92</v>
      </c>
      <c r="AJ6" s="1">
        <v>781.89</v>
      </c>
      <c r="AK6" s="1" t="s">
        <v>92</v>
      </c>
      <c r="AL6" s="1">
        <v>811.39</v>
      </c>
      <c r="AM6" s="1">
        <v>737.63</v>
      </c>
      <c r="AN6" s="1">
        <v>725</v>
      </c>
      <c r="AO6" s="1">
        <v>737.63</v>
      </c>
      <c r="AP6" s="1">
        <v>737.63</v>
      </c>
      <c r="AQ6" s="1">
        <v>737.63</v>
      </c>
      <c r="AR6" s="1">
        <v>737.63</v>
      </c>
      <c r="AS6" s="1" t="s">
        <v>93</v>
      </c>
      <c r="AT6" s="1">
        <v>825</v>
      </c>
      <c r="AU6" s="1">
        <v>1112</v>
      </c>
      <c r="AV6" s="1">
        <v>2376</v>
      </c>
      <c r="AW6" s="1" t="s">
        <v>92</v>
      </c>
      <c r="AX6" s="1" t="s">
        <v>92</v>
      </c>
      <c r="AY6" s="1">
        <v>737.63</v>
      </c>
      <c r="AZ6" s="1" t="s">
        <v>92</v>
      </c>
      <c r="BA6" s="1">
        <v>850</v>
      </c>
      <c r="BB6" s="1">
        <v>824</v>
      </c>
      <c r="BD6" s="1">
        <v>737.63</v>
      </c>
      <c r="BF6" s="1">
        <v>969</v>
      </c>
      <c r="BH6" s="1">
        <v>850</v>
      </c>
      <c r="BI6" s="1">
        <v>1172.3</v>
      </c>
      <c r="BJ6" s="1" t="s">
        <v>92</v>
      </c>
      <c r="BK6" s="1">
        <v>1048.9000000000001</v>
      </c>
      <c r="BL6" s="1" t="s">
        <v>92</v>
      </c>
      <c r="BM6" s="1" t="s">
        <v>92</v>
      </c>
      <c r="BN6" s="1">
        <v>1112</v>
      </c>
      <c r="BO6" s="1">
        <v>850</v>
      </c>
      <c r="BP6" s="1">
        <v>850</v>
      </c>
      <c r="BQ6" s="1">
        <v>824</v>
      </c>
      <c r="BR6" s="1">
        <v>850</v>
      </c>
      <c r="BT6" s="1">
        <v>850</v>
      </c>
      <c r="BU6" s="1">
        <v>850</v>
      </c>
      <c r="BV6" s="1">
        <v>850</v>
      </c>
      <c r="BW6" s="1">
        <v>824</v>
      </c>
      <c r="BX6" s="1" t="s">
        <v>92</v>
      </c>
      <c r="BY6" s="1" t="s">
        <v>92</v>
      </c>
      <c r="BZ6" s="1" t="s">
        <v>92</v>
      </c>
      <c r="CA6" s="1">
        <v>975</v>
      </c>
      <c r="CB6" s="1" t="s">
        <v>92</v>
      </c>
      <c r="CC6" s="1" t="s">
        <v>92</v>
      </c>
      <c r="CD6" s="1" t="s">
        <v>92</v>
      </c>
      <c r="CE6" s="1">
        <v>825</v>
      </c>
      <c r="CF6" s="1" t="s">
        <v>92</v>
      </c>
    </row>
    <row r="7" spans="1:84" x14ac:dyDescent="0.35">
      <c r="A7" s="1" t="s">
        <v>96</v>
      </c>
      <c r="B7" s="2">
        <v>126</v>
      </c>
      <c r="C7" s="1" t="s">
        <v>89</v>
      </c>
      <c r="D7" s="3">
        <v>2376</v>
      </c>
      <c r="E7" s="1">
        <v>702</v>
      </c>
      <c r="F7" s="1">
        <v>675</v>
      </c>
      <c r="G7" s="1">
        <v>2376</v>
      </c>
      <c r="H7" s="1" t="s">
        <v>90</v>
      </c>
      <c r="I7" s="1">
        <v>1112</v>
      </c>
      <c r="J7" s="1">
        <v>774.51</v>
      </c>
      <c r="K7" s="1">
        <v>1112</v>
      </c>
      <c r="L7" s="1">
        <v>800</v>
      </c>
      <c r="M7" s="1">
        <v>850</v>
      </c>
      <c r="N7" s="1" t="s">
        <v>91</v>
      </c>
      <c r="O7" s="1" t="s">
        <v>92</v>
      </c>
      <c r="P7" s="1">
        <v>774.51</v>
      </c>
      <c r="Q7" s="1">
        <v>892.06</v>
      </c>
      <c r="R7" s="1" t="s">
        <v>92</v>
      </c>
      <c r="S7" s="1">
        <v>892.06</v>
      </c>
      <c r="T7" s="1">
        <v>892.06</v>
      </c>
      <c r="U7" s="1">
        <v>876</v>
      </c>
      <c r="V7" s="1" t="s">
        <v>92</v>
      </c>
      <c r="W7" s="1">
        <v>998</v>
      </c>
      <c r="X7" s="1">
        <v>998</v>
      </c>
      <c r="Y7" s="1" t="s">
        <v>92</v>
      </c>
      <c r="Z7" s="1">
        <v>825</v>
      </c>
      <c r="AA7" s="1">
        <v>737.63</v>
      </c>
      <c r="AB7" s="1" t="s">
        <v>91</v>
      </c>
      <c r="AC7" s="1">
        <v>824</v>
      </c>
      <c r="AD7" s="1">
        <v>675</v>
      </c>
      <c r="AE7" s="1">
        <v>800</v>
      </c>
      <c r="AF7" s="1">
        <v>792.95</v>
      </c>
      <c r="AG7" s="1" t="s">
        <v>92</v>
      </c>
      <c r="AH7" s="1">
        <v>900</v>
      </c>
      <c r="AI7" s="1" t="s">
        <v>92</v>
      </c>
      <c r="AJ7" s="1">
        <v>781.89</v>
      </c>
      <c r="AK7" s="1" t="s">
        <v>92</v>
      </c>
      <c r="AL7" s="1">
        <v>811.39</v>
      </c>
      <c r="AM7" s="1">
        <v>737.63</v>
      </c>
      <c r="AN7" s="1">
        <v>725</v>
      </c>
      <c r="AO7" s="1">
        <v>737.63</v>
      </c>
      <c r="AP7" s="1">
        <v>737.63</v>
      </c>
      <c r="AQ7" s="1">
        <v>737.63</v>
      </c>
      <c r="AR7" s="1">
        <v>737.63</v>
      </c>
      <c r="AS7" s="1" t="s">
        <v>93</v>
      </c>
      <c r="AT7" s="1">
        <v>825</v>
      </c>
      <c r="AU7" s="1">
        <v>1112</v>
      </c>
      <c r="AV7" s="1">
        <v>2376</v>
      </c>
      <c r="AW7" s="1" t="s">
        <v>92</v>
      </c>
      <c r="AX7" s="1" t="s">
        <v>92</v>
      </c>
      <c r="AY7" s="1">
        <v>737.63</v>
      </c>
      <c r="AZ7" s="1" t="s">
        <v>92</v>
      </c>
      <c r="BA7" s="1">
        <v>850</v>
      </c>
      <c r="BB7" s="1">
        <v>824</v>
      </c>
      <c r="BD7" s="1">
        <v>737.63</v>
      </c>
      <c r="BF7" s="1">
        <v>969</v>
      </c>
      <c r="BH7" s="1">
        <v>850</v>
      </c>
      <c r="BI7" s="1">
        <v>1172.3</v>
      </c>
      <c r="BJ7" s="1" t="s">
        <v>92</v>
      </c>
      <c r="BK7" s="1">
        <v>1048.9000000000001</v>
      </c>
      <c r="BL7" s="1" t="s">
        <v>92</v>
      </c>
      <c r="BM7" s="1" t="s">
        <v>92</v>
      </c>
      <c r="BN7" s="1">
        <v>1112</v>
      </c>
      <c r="BO7" s="1">
        <v>850</v>
      </c>
      <c r="BP7" s="1">
        <v>850</v>
      </c>
      <c r="BQ7" s="1">
        <v>824</v>
      </c>
      <c r="BR7" s="1">
        <v>850</v>
      </c>
      <c r="BT7" s="1">
        <v>850</v>
      </c>
      <c r="BU7" s="1">
        <v>850</v>
      </c>
      <c r="BV7" s="1">
        <v>850</v>
      </c>
      <c r="BW7" s="1">
        <v>824</v>
      </c>
      <c r="BX7" s="1" t="s">
        <v>92</v>
      </c>
      <c r="BY7" s="1" t="s">
        <v>92</v>
      </c>
      <c r="BZ7" s="1" t="s">
        <v>92</v>
      </c>
      <c r="CA7" s="1">
        <v>975</v>
      </c>
      <c r="CB7" s="1" t="s">
        <v>92</v>
      </c>
      <c r="CC7" s="1" t="s">
        <v>92</v>
      </c>
      <c r="CD7" s="1" t="s">
        <v>92</v>
      </c>
      <c r="CE7" s="1">
        <v>825</v>
      </c>
      <c r="CF7" s="1" t="s">
        <v>92</v>
      </c>
    </row>
    <row r="8" spans="1:84" x14ac:dyDescent="0.35">
      <c r="A8" s="1" t="s">
        <v>97</v>
      </c>
      <c r="B8" s="2">
        <v>128</v>
      </c>
      <c r="C8" s="1" t="s">
        <v>89</v>
      </c>
      <c r="D8" s="3">
        <v>2376</v>
      </c>
      <c r="E8" s="1">
        <v>702</v>
      </c>
      <c r="F8" s="1">
        <v>650</v>
      </c>
      <c r="G8" s="1">
        <v>2376</v>
      </c>
      <c r="H8" s="1" t="s">
        <v>90</v>
      </c>
      <c r="I8" s="1">
        <v>1112</v>
      </c>
      <c r="J8" s="1">
        <v>774.51</v>
      </c>
      <c r="K8" s="1">
        <v>1112</v>
      </c>
      <c r="L8" s="1">
        <v>800</v>
      </c>
      <c r="M8" s="1">
        <v>850</v>
      </c>
      <c r="N8" s="1" t="s">
        <v>91</v>
      </c>
      <c r="O8" s="1" t="s">
        <v>92</v>
      </c>
      <c r="P8" s="1">
        <v>774.51</v>
      </c>
      <c r="Q8" s="1">
        <v>892.06</v>
      </c>
      <c r="R8" s="1" t="s">
        <v>92</v>
      </c>
      <c r="S8" s="1">
        <v>892.06</v>
      </c>
      <c r="T8" s="1">
        <v>892.06</v>
      </c>
      <c r="U8" s="1">
        <v>876</v>
      </c>
      <c r="V8" s="1" t="s">
        <v>92</v>
      </c>
      <c r="W8" s="1">
        <v>998</v>
      </c>
      <c r="X8" s="1">
        <v>998</v>
      </c>
      <c r="Y8" s="1" t="s">
        <v>92</v>
      </c>
      <c r="Z8" s="1">
        <v>825</v>
      </c>
      <c r="AA8" s="1">
        <v>737.63</v>
      </c>
      <c r="AB8" s="1" t="s">
        <v>91</v>
      </c>
      <c r="AC8" s="1">
        <v>824</v>
      </c>
      <c r="AD8" s="1">
        <v>650</v>
      </c>
      <c r="AE8" s="1">
        <v>800</v>
      </c>
      <c r="AF8" s="1">
        <v>792.95</v>
      </c>
      <c r="AG8" s="1" t="s">
        <v>92</v>
      </c>
      <c r="AI8" s="1" t="s">
        <v>92</v>
      </c>
      <c r="AJ8" s="1">
        <v>781.89</v>
      </c>
      <c r="AK8" s="1" t="s">
        <v>92</v>
      </c>
      <c r="AL8" s="1">
        <v>811.39</v>
      </c>
      <c r="AM8" s="1">
        <v>737.63</v>
      </c>
      <c r="AN8" s="1">
        <v>725</v>
      </c>
      <c r="AO8" s="1">
        <v>737.63</v>
      </c>
      <c r="AP8" s="1">
        <v>737.63</v>
      </c>
      <c r="AQ8" s="1">
        <v>737.63</v>
      </c>
      <c r="AR8" s="1">
        <v>737.63</v>
      </c>
      <c r="AS8" s="1" t="s">
        <v>93</v>
      </c>
      <c r="AT8" s="1">
        <v>825</v>
      </c>
      <c r="AU8" s="1">
        <v>1112</v>
      </c>
      <c r="AV8" s="1">
        <v>2376</v>
      </c>
      <c r="AW8" s="1" t="s">
        <v>92</v>
      </c>
      <c r="AX8" s="1" t="s">
        <v>92</v>
      </c>
      <c r="AY8" s="1">
        <v>737.63</v>
      </c>
      <c r="AZ8" s="1" t="s">
        <v>92</v>
      </c>
      <c r="BA8" s="1">
        <v>850</v>
      </c>
      <c r="BB8" s="1">
        <v>824</v>
      </c>
      <c r="BD8" s="1">
        <v>737.63</v>
      </c>
      <c r="BF8" s="1">
        <v>969</v>
      </c>
      <c r="BH8" s="1">
        <v>850</v>
      </c>
      <c r="BI8" s="1">
        <v>1172.3</v>
      </c>
      <c r="BJ8" s="1" t="s">
        <v>92</v>
      </c>
      <c r="BK8" s="1">
        <v>1048.9000000000001</v>
      </c>
      <c r="BL8" s="1" t="s">
        <v>92</v>
      </c>
      <c r="BM8" s="1" t="s">
        <v>92</v>
      </c>
      <c r="BN8" s="1">
        <v>1112</v>
      </c>
    </row>
    <row r="9" spans="1:84" x14ac:dyDescent="0.35">
      <c r="A9" s="1" t="s">
        <v>98</v>
      </c>
      <c r="B9" s="2">
        <v>905</v>
      </c>
      <c r="C9" s="1" t="s">
        <v>99</v>
      </c>
      <c r="D9" s="3">
        <v>648</v>
      </c>
      <c r="E9" s="1">
        <v>216</v>
      </c>
      <c r="F9" s="1">
        <v>144</v>
      </c>
      <c r="G9" s="1">
        <v>250</v>
      </c>
      <c r="H9" s="1" t="s">
        <v>90</v>
      </c>
      <c r="AF9" s="1">
        <v>144</v>
      </c>
      <c r="AH9" s="1">
        <v>168</v>
      </c>
      <c r="AJ9" s="1">
        <v>180.2</v>
      </c>
      <c r="AL9" s="1">
        <v>170</v>
      </c>
      <c r="AN9" s="1">
        <v>175</v>
      </c>
      <c r="AT9" s="1">
        <v>180</v>
      </c>
      <c r="BA9" s="1">
        <v>245</v>
      </c>
      <c r="BB9" s="1">
        <v>245</v>
      </c>
      <c r="BC9" s="1">
        <v>245</v>
      </c>
      <c r="BE9" s="1">
        <v>245</v>
      </c>
      <c r="BH9" s="1">
        <v>245</v>
      </c>
      <c r="BO9" s="1">
        <v>245</v>
      </c>
      <c r="BP9" s="1">
        <v>245</v>
      </c>
      <c r="BR9" s="1">
        <v>245</v>
      </c>
      <c r="BT9" s="1">
        <v>245</v>
      </c>
      <c r="BU9" s="1">
        <v>245</v>
      </c>
      <c r="BW9" s="1">
        <v>245</v>
      </c>
      <c r="CB9" s="1">
        <v>250</v>
      </c>
      <c r="CE9" s="1">
        <v>180</v>
      </c>
    </row>
    <row r="10" spans="1:84" x14ac:dyDescent="0.35">
      <c r="A10" s="1" t="s">
        <v>100</v>
      </c>
      <c r="B10" s="2">
        <v>905</v>
      </c>
      <c r="C10" s="1" t="s">
        <v>99</v>
      </c>
      <c r="D10" s="3">
        <v>648</v>
      </c>
      <c r="E10" s="1">
        <v>216</v>
      </c>
      <c r="F10" s="1">
        <v>144</v>
      </c>
      <c r="G10" s="1">
        <v>254</v>
      </c>
      <c r="H10" s="1" t="s">
        <v>90</v>
      </c>
      <c r="I10" s="1">
        <v>254</v>
      </c>
      <c r="J10" s="1">
        <v>175</v>
      </c>
      <c r="K10" s="1">
        <v>254</v>
      </c>
      <c r="P10" s="1">
        <v>175</v>
      </c>
      <c r="Q10" s="1">
        <v>240.4</v>
      </c>
      <c r="S10" s="1">
        <v>240.4</v>
      </c>
      <c r="T10" s="1">
        <v>240.4</v>
      </c>
      <c r="U10" s="1">
        <v>180</v>
      </c>
      <c r="W10" s="1">
        <v>238</v>
      </c>
      <c r="X10" s="1">
        <v>238</v>
      </c>
      <c r="AC10" s="1">
        <v>225</v>
      </c>
      <c r="AD10" s="1">
        <v>225</v>
      </c>
      <c r="AF10" s="1">
        <v>144</v>
      </c>
      <c r="AH10" s="1">
        <v>168</v>
      </c>
      <c r="AJ10" s="1">
        <v>180.2</v>
      </c>
      <c r="AL10" s="1">
        <v>170</v>
      </c>
      <c r="AN10" s="1">
        <v>175</v>
      </c>
      <c r="AT10" s="1">
        <v>180</v>
      </c>
      <c r="BA10" s="1">
        <v>245</v>
      </c>
      <c r="BB10" s="1">
        <v>245</v>
      </c>
      <c r="BC10" s="1">
        <v>245</v>
      </c>
      <c r="BE10" s="1">
        <v>245</v>
      </c>
      <c r="BH10" s="1">
        <v>245</v>
      </c>
      <c r="BO10" s="1">
        <v>245</v>
      </c>
      <c r="BP10" s="1">
        <v>245</v>
      </c>
      <c r="BR10" s="1">
        <v>245</v>
      </c>
      <c r="BT10" s="1">
        <v>245</v>
      </c>
      <c r="BU10" s="1">
        <v>245</v>
      </c>
      <c r="BW10" s="1">
        <v>245</v>
      </c>
      <c r="CB10" s="1">
        <v>250</v>
      </c>
      <c r="CE10" s="1">
        <v>180</v>
      </c>
    </row>
    <row r="11" spans="1:84" x14ac:dyDescent="0.35">
      <c r="A11" s="1" t="s">
        <v>101</v>
      </c>
      <c r="B11" s="2">
        <v>905</v>
      </c>
      <c r="C11" s="1" t="s">
        <v>99</v>
      </c>
      <c r="D11" s="3">
        <v>648</v>
      </c>
      <c r="E11" s="1">
        <v>216</v>
      </c>
      <c r="F11" s="1">
        <v>144</v>
      </c>
      <c r="G11" s="1">
        <v>254</v>
      </c>
      <c r="H11" s="1" t="s">
        <v>90</v>
      </c>
      <c r="I11" s="1">
        <v>254</v>
      </c>
      <c r="J11" s="1">
        <v>175</v>
      </c>
      <c r="K11" s="1">
        <v>254</v>
      </c>
      <c r="P11" s="1">
        <v>175</v>
      </c>
      <c r="Q11" s="1">
        <v>240.4</v>
      </c>
      <c r="S11" s="1">
        <v>240.4</v>
      </c>
      <c r="T11" s="1">
        <v>240.4</v>
      </c>
      <c r="U11" s="1">
        <v>180</v>
      </c>
      <c r="W11" s="1">
        <v>238</v>
      </c>
      <c r="X11" s="1">
        <v>238</v>
      </c>
      <c r="AC11" s="1">
        <v>225</v>
      </c>
      <c r="AD11" s="1">
        <v>225</v>
      </c>
      <c r="AF11" s="1">
        <v>144</v>
      </c>
      <c r="AH11" s="1">
        <v>168</v>
      </c>
      <c r="AJ11" s="1">
        <v>180.2</v>
      </c>
      <c r="AL11" s="1">
        <v>170</v>
      </c>
      <c r="AN11" s="1">
        <v>175</v>
      </c>
      <c r="AT11" s="1">
        <v>180</v>
      </c>
      <c r="BA11" s="1">
        <v>245</v>
      </c>
      <c r="BB11" s="1">
        <v>245</v>
      </c>
      <c r="BC11" s="1">
        <v>245</v>
      </c>
      <c r="BE11" s="1">
        <v>245</v>
      </c>
      <c r="BH11" s="1">
        <v>245</v>
      </c>
      <c r="BO11" s="1">
        <v>245</v>
      </c>
      <c r="BP11" s="1">
        <v>245</v>
      </c>
      <c r="BR11" s="1">
        <v>245</v>
      </c>
      <c r="BT11" s="1">
        <v>245</v>
      </c>
      <c r="BU11" s="1">
        <v>245</v>
      </c>
      <c r="BW11" s="1">
        <v>245</v>
      </c>
      <c r="CB11" s="1">
        <v>250</v>
      </c>
      <c r="CE11" s="1">
        <v>180</v>
      </c>
    </row>
    <row r="12" spans="1:84" x14ac:dyDescent="0.35">
      <c r="A12" s="1" t="s">
        <v>102</v>
      </c>
      <c r="B12" s="2">
        <v>906</v>
      </c>
      <c r="C12" s="1" t="s">
        <v>99</v>
      </c>
      <c r="D12" s="3">
        <v>54</v>
      </c>
      <c r="E12" s="1">
        <v>216</v>
      </c>
      <c r="F12" s="1">
        <v>144</v>
      </c>
      <c r="G12" s="1">
        <v>254</v>
      </c>
      <c r="H12" s="1" t="s">
        <v>90</v>
      </c>
      <c r="I12" s="1">
        <v>254</v>
      </c>
      <c r="J12" s="1">
        <v>144</v>
      </c>
      <c r="K12" s="1">
        <v>254</v>
      </c>
      <c r="P12" s="1">
        <v>144</v>
      </c>
      <c r="Q12" s="1">
        <v>240.4</v>
      </c>
      <c r="S12" s="1">
        <v>240.4</v>
      </c>
      <c r="T12" s="1">
        <v>240.4</v>
      </c>
      <c r="U12" s="1">
        <v>185</v>
      </c>
      <c r="W12" s="1">
        <v>238</v>
      </c>
      <c r="X12" s="1">
        <v>238</v>
      </c>
      <c r="AD12" s="1">
        <v>225</v>
      </c>
      <c r="AF12" s="1">
        <v>144</v>
      </c>
      <c r="AH12" s="1">
        <v>168</v>
      </c>
      <c r="AJ12" s="1">
        <v>148.32</v>
      </c>
      <c r="AL12" s="1">
        <v>144</v>
      </c>
      <c r="AN12" s="1">
        <v>150</v>
      </c>
      <c r="BA12" s="1">
        <v>180</v>
      </c>
      <c r="BB12" s="1">
        <v>180</v>
      </c>
      <c r="BC12" s="1">
        <v>180</v>
      </c>
      <c r="BD12" s="1">
        <v>150</v>
      </c>
      <c r="BE12" s="1">
        <v>180</v>
      </c>
      <c r="BH12" s="1">
        <v>180</v>
      </c>
      <c r="BO12" s="1">
        <v>180</v>
      </c>
      <c r="BP12" s="1">
        <v>180</v>
      </c>
      <c r="BR12" s="1">
        <v>180</v>
      </c>
      <c r="BT12" s="1">
        <v>180</v>
      </c>
      <c r="BU12" s="1">
        <v>180</v>
      </c>
      <c r="BW12" s="1">
        <v>180</v>
      </c>
    </row>
    <row r="13" spans="1:84" x14ac:dyDescent="0.35">
      <c r="A13" s="1" t="s">
        <v>103</v>
      </c>
      <c r="B13" s="2">
        <v>906</v>
      </c>
      <c r="C13" s="1" t="s">
        <v>99</v>
      </c>
      <c r="D13" s="3">
        <v>54</v>
      </c>
      <c r="E13" s="1">
        <v>216</v>
      </c>
      <c r="F13" s="1">
        <v>144</v>
      </c>
      <c r="G13" s="1">
        <v>254</v>
      </c>
      <c r="H13" s="1" t="s">
        <v>90</v>
      </c>
      <c r="I13" s="1">
        <v>254</v>
      </c>
      <c r="J13" s="1">
        <v>144</v>
      </c>
      <c r="K13" s="1">
        <v>254</v>
      </c>
      <c r="P13" s="1">
        <v>144</v>
      </c>
      <c r="Q13" s="1">
        <v>240.4</v>
      </c>
      <c r="S13" s="1">
        <v>240.4</v>
      </c>
      <c r="T13" s="1">
        <v>240.4</v>
      </c>
      <c r="U13" s="1">
        <v>185</v>
      </c>
      <c r="W13" s="1">
        <v>238</v>
      </c>
      <c r="X13" s="1">
        <v>238</v>
      </c>
      <c r="AD13" s="1">
        <v>225</v>
      </c>
      <c r="AF13" s="1">
        <v>144</v>
      </c>
      <c r="AH13" s="1">
        <v>168</v>
      </c>
      <c r="AJ13" s="1">
        <v>148.32</v>
      </c>
      <c r="AL13" s="1">
        <v>144</v>
      </c>
      <c r="AN13" s="1">
        <v>150</v>
      </c>
      <c r="BA13" s="1">
        <v>180</v>
      </c>
      <c r="BB13" s="1">
        <v>180</v>
      </c>
      <c r="BC13" s="1">
        <v>180</v>
      </c>
      <c r="BD13" s="1">
        <v>150</v>
      </c>
      <c r="BE13" s="1">
        <v>180</v>
      </c>
      <c r="BH13" s="1">
        <v>180</v>
      </c>
      <c r="BO13" s="1">
        <v>180</v>
      </c>
      <c r="BP13" s="1">
        <v>180</v>
      </c>
      <c r="BR13" s="1">
        <v>180</v>
      </c>
      <c r="BT13" s="1">
        <v>180</v>
      </c>
      <c r="BU13" s="1">
        <v>180</v>
      </c>
      <c r="BW13" s="1">
        <v>180</v>
      </c>
    </row>
    <row r="14" spans="1:84" x14ac:dyDescent="0.35">
      <c r="A14" s="1" t="s">
        <v>104</v>
      </c>
      <c r="B14" s="2">
        <v>906</v>
      </c>
      <c r="C14" s="1" t="s">
        <v>99</v>
      </c>
      <c r="D14" s="3">
        <v>648</v>
      </c>
      <c r="E14" s="1">
        <v>216</v>
      </c>
      <c r="F14" s="1">
        <v>144</v>
      </c>
      <c r="G14" s="1">
        <v>254</v>
      </c>
      <c r="H14" s="1" t="s">
        <v>90</v>
      </c>
      <c r="I14" s="1">
        <v>254</v>
      </c>
      <c r="J14" s="1">
        <v>144</v>
      </c>
      <c r="K14" s="1">
        <v>254</v>
      </c>
      <c r="P14" s="1">
        <v>144</v>
      </c>
      <c r="Q14" s="1">
        <v>240.4</v>
      </c>
      <c r="S14" s="1">
        <v>240.4</v>
      </c>
      <c r="T14" s="1">
        <v>240.4</v>
      </c>
      <c r="U14" s="1">
        <v>185</v>
      </c>
      <c r="W14" s="1">
        <v>238</v>
      </c>
      <c r="X14" s="1">
        <v>238</v>
      </c>
      <c r="AD14" s="1">
        <v>225</v>
      </c>
      <c r="AF14" s="1">
        <v>144</v>
      </c>
      <c r="AH14" s="1">
        <v>168</v>
      </c>
      <c r="AJ14" s="1">
        <v>148.32</v>
      </c>
      <c r="AL14" s="1">
        <v>144</v>
      </c>
      <c r="AN14" s="1">
        <v>150</v>
      </c>
      <c r="BA14" s="1">
        <v>180</v>
      </c>
      <c r="BB14" s="1">
        <v>180</v>
      </c>
      <c r="BC14" s="1">
        <v>180</v>
      </c>
      <c r="BD14" s="1">
        <v>150</v>
      </c>
      <c r="BE14" s="1">
        <v>180</v>
      </c>
      <c r="BH14" s="1">
        <v>180</v>
      </c>
      <c r="BO14" s="1">
        <v>180</v>
      </c>
      <c r="BP14" s="1">
        <v>180</v>
      </c>
      <c r="BR14" s="1">
        <v>180</v>
      </c>
      <c r="BT14" s="1">
        <v>180</v>
      </c>
      <c r="BU14" s="1">
        <v>180</v>
      </c>
      <c r="BW14" s="1">
        <v>180</v>
      </c>
    </row>
    <row r="15" spans="1:84" x14ac:dyDescent="0.35">
      <c r="A15" s="1" t="s">
        <v>105</v>
      </c>
      <c r="B15" s="2">
        <v>906</v>
      </c>
      <c r="C15" s="1" t="s">
        <v>99</v>
      </c>
      <c r="D15" s="3">
        <v>648</v>
      </c>
      <c r="E15" s="1">
        <v>216</v>
      </c>
      <c r="F15" s="1">
        <v>144</v>
      </c>
      <c r="G15" s="1">
        <v>254</v>
      </c>
      <c r="H15" s="1" t="s">
        <v>90</v>
      </c>
      <c r="I15" s="1">
        <v>254</v>
      </c>
      <c r="J15" s="1">
        <v>144</v>
      </c>
      <c r="K15" s="1">
        <v>254</v>
      </c>
      <c r="P15" s="1">
        <v>144</v>
      </c>
      <c r="Q15" s="1">
        <v>240.4</v>
      </c>
      <c r="S15" s="1">
        <v>240.4</v>
      </c>
      <c r="T15" s="1">
        <v>240.4</v>
      </c>
      <c r="U15" s="1">
        <v>185</v>
      </c>
      <c r="W15" s="1">
        <v>238</v>
      </c>
      <c r="X15" s="1">
        <v>238</v>
      </c>
      <c r="AD15" s="1">
        <v>225</v>
      </c>
      <c r="AF15" s="1">
        <v>144</v>
      </c>
      <c r="AH15" s="1">
        <v>168</v>
      </c>
      <c r="AJ15" s="1">
        <v>148.32</v>
      </c>
      <c r="AL15" s="1">
        <v>144</v>
      </c>
      <c r="AN15" s="1">
        <v>150</v>
      </c>
      <c r="BA15" s="1">
        <v>180</v>
      </c>
      <c r="BB15" s="1">
        <v>180</v>
      </c>
      <c r="BC15" s="1">
        <v>180</v>
      </c>
      <c r="BD15" s="1">
        <v>150</v>
      </c>
      <c r="BE15" s="1">
        <v>180</v>
      </c>
      <c r="BH15" s="1">
        <v>180</v>
      </c>
      <c r="BO15" s="1">
        <v>180</v>
      </c>
      <c r="BP15" s="1">
        <v>180</v>
      </c>
      <c r="BR15" s="1">
        <v>180</v>
      </c>
      <c r="BT15" s="1">
        <v>180</v>
      </c>
      <c r="BU15" s="1">
        <v>180</v>
      </c>
      <c r="BW15" s="1">
        <v>180</v>
      </c>
    </row>
    <row r="16" spans="1:84" x14ac:dyDescent="0.35">
      <c r="A16" s="1" t="s">
        <v>106</v>
      </c>
      <c r="B16" s="2">
        <v>915</v>
      </c>
      <c r="C16" s="1" t="s">
        <v>99</v>
      </c>
      <c r="D16" s="3">
        <v>70</v>
      </c>
      <c r="E16" s="1">
        <v>216</v>
      </c>
      <c r="F16" s="1">
        <v>168</v>
      </c>
      <c r="G16" s="1">
        <v>245</v>
      </c>
      <c r="H16" s="1" t="s">
        <v>90</v>
      </c>
      <c r="AH16" s="1">
        <v>168</v>
      </c>
      <c r="AI16" s="1">
        <v>204.12</v>
      </c>
      <c r="AS16" s="1">
        <v>204.12</v>
      </c>
      <c r="AT16" s="1">
        <v>180</v>
      </c>
      <c r="AW16" s="1">
        <v>204.12</v>
      </c>
      <c r="AZ16" s="1">
        <v>204.12</v>
      </c>
      <c r="BI16" s="1">
        <v>202.17</v>
      </c>
      <c r="BK16" s="1">
        <v>206.47</v>
      </c>
      <c r="BL16" s="1">
        <v>206.47</v>
      </c>
      <c r="BT16" s="1">
        <v>245</v>
      </c>
      <c r="BU16" s="1">
        <v>245</v>
      </c>
      <c r="BX16" s="1">
        <v>204.07</v>
      </c>
      <c r="CC16" s="1">
        <v>203.18</v>
      </c>
      <c r="CD16" s="1">
        <v>204.07</v>
      </c>
      <c r="CF16" s="1">
        <v>212.25</v>
      </c>
    </row>
    <row r="17" spans="1:84" x14ac:dyDescent="0.35">
      <c r="A17" s="1" t="s">
        <v>107</v>
      </c>
      <c r="B17" s="2">
        <v>915</v>
      </c>
      <c r="C17" s="1" t="s">
        <v>99</v>
      </c>
      <c r="D17" s="3">
        <v>25</v>
      </c>
      <c r="E17" s="1">
        <v>216</v>
      </c>
      <c r="F17" s="1">
        <v>168</v>
      </c>
      <c r="G17" s="1">
        <v>245</v>
      </c>
      <c r="H17" s="1" t="s">
        <v>90</v>
      </c>
      <c r="AH17" s="1">
        <v>168</v>
      </c>
      <c r="AI17" s="1">
        <v>204.12</v>
      </c>
      <c r="AS17" s="1">
        <v>204.12</v>
      </c>
      <c r="AT17" s="1">
        <v>180</v>
      </c>
      <c r="AW17" s="1">
        <v>204.12</v>
      </c>
      <c r="AZ17" s="1">
        <v>204.12</v>
      </c>
      <c r="BI17" s="1">
        <v>202.17</v>
      </c>
      <c r="BK17" s="1">
        <v>206.47</v>
      </c>
      <c r="BL17" s="1">
        <v>206.47</v>
      </c>
      <c r="BT17" s="1">
        <v>245</v>
      </c>
      <c r="BU17" s="1">
        <v>245</v>
      </c>
      <c r="BX17" s="1">
        <v>204.07</v>
      </c>
      <c r="CC17" s="1">
        <v>203.18</v>
      </c>
      <c r="CD17" s="1">
        <v>204.07</v>
      </c>
      <c r="CF17" s="1">
        <v>212.25</v>
      </c>
    </row>
    <row r="18" spans="1:84" x14ac:dyDescent="0.35">
      <c r="A18" s="1" t="s">
        <v>108</v>
      </c>
      <c r="B18" s="2">
        <v>915</v>
      </c>
      <c r="C18" s="1" t="s">
        <v>99</v>
      </c>
      <c r="D18" s="3">
        <v>216</v>
      </c>
      <c r="E18" s="1">
        <v>216</v>
      </c>
      <c r="F18" s="1">
        <v>144</v>
      </c>
      <c r="G18" s="1">
        <v>275</v>
      </c>
      <c r="H18" s="1" t="s">
        <v>90</v>
      </c>
      <c r="P18" s="1">
        <v>144</v>
      </c>
      <c r="R18" s="1">
        <v>204.12</v>
      </c>
      <c r="V18" s="1">
        <v>203.18</v>
      </c>
      <c r="AC18" s="1">
        <v>275</v>
      </c>
      <c r="AD18" s="1">
        <v>250</v>
      </c>
      <c r="AH18" s="1">
        <v>168</v>
      </c>
      <c r="AI18" s="1">
        <v>204.12</v>
      </c>
      <c r="AS18" s="1">
        <v>204.12</v>
      </c>
      <c r="AT18" s="1">
        <v>180</v>
      </c>
      <c r="AW18" s="1">
        <v>204.12</v>
      </c>
      <c r="AZ18" s="1">
        <v>204.12</v>
      </c>
      <c r="BE18" s="1">
        <v>245</v>
      </c>
      <c r="BI18" s="1">
        <v>202.17</v>
      </c>
      <c r="BK18" s="1">
        <v>206.47</v>
      </c>
      <c r="BL18" s="1">
        <v>206.47</v>
      </c>
      <c r="BT18" s="1">
        <v>245</v>
      </c>
      <c r="BU18" s="1">
        <v>245</v>
      </c>
      <c r="BX18" s="1">
        <v>204.07</v>
      </c>
      <c r="CC18" s="1">
        <v>203.18</v>
      </c>
      <c r="CD18" s="1">
        <v>204.07</v>
      </c>
      <c r="CF18" s="1">
        <v>212.25</v>
      </c>
    </row>
    <row r="19" spans="1:84" x14ac:dyDescent="0.35">
      <c r="A19" s="1" t="s">
        <v>109</v>
      </c>
      <c r="B19" s="2">
        <v>915</v>
      </c>
      <c r="C19" s="1" t="s">
        <v>99</v>
      </c>
      <c r="D19" s="3">
        <v>216</v>
      </c>
      <c r="E19" s="1">
        <v>216</v>
      </c>
      <c r="F19" s="1">
        <v>144</v>
      </c>
      <c r="G19" s="1">
        <v>275</v>
      </c>
      <c r="H19" s="1" t="s">
        <v>90</v>
      </c>
      <c r="P19" s="1">
        <v>144</v>
      </c>
      <c r="R19" s="1">
        <v>204.12</v>
      </c>
      <c r="V19" s="1">
        <v>203.18</v>
      </c>
      <c r="AC19" s="1">
        <v>275</v>
      </c>
      <c r="AD19" s="1">
        <v>250</v>
      </c>
      <c r="AH19" s="1">
        <v>168</v>
      </c>
      <c r="AI19" s="1">
        <v>204.12</v>
      </c>
      <c r="AS19" s="1">
        <v>204.12</v>
      </c>
      <c r="AT19" s="1">
        <v>180</v>
      </c>
      <c r="AW19" s="1">
        <v>204.12</v>
      </c>
      <c r="AZ19" s="1">
        <v>204.12</v>
      </c>
      <c r="BE19" s="1">
        <v>245</v>
      </c>
      <c r="BI19" s="1">
        <v>202.17</v>
      </c>
      <c r="BK19" s="1">
        <v>206.47</v>
      </c>
      <c r="BL19" s="1">
        <v>206.47</v>
      </c>
      <c r="BT19" s="1">
        <v>245</v>
      </c>
      <c r="BU19" s="1">
        <v>245</v>
      </c>
      <c r="BX19" s="1">
        <v>204.07</v>
      </c>
      <c r="CC19" s="1">
        <v>203.18</v>
      </c>
      <c r="CD19" s="1">
        <v>204.07</v>
      </c>
      <c r="CF19" s="1">
        <v>212.25</v>
      </c>
    </row>
    <row r="20" spans="1:84" x14ac:dyDescent="0.35">
      <c r="A20" s="1" t="s">
        <v>110</v>
      </c>
      <c r="B20" s="2">
        <v>915</v>
      </c>
      <c r="C20" s="1" t="s">
        <v>99</v>
      </c>
      <c r="D20" s="3">
        <v>216</v>
      </c>
      <c r="E20" s="1">
        <v>216</v>
      </c>
      <c r="F20" s="1">
        <v>144</v>
      </c>
      <c r="G20" s="1">
        <v>275</v>
      </c>
      <c r="H20" s="1" t="s">
        <v>90</v>
      </c>
      <c r="P20" s="1">
        <v>144</v>
      </c>
      <c r="R20" s="1">
        <v>204.12</v>
      </c>
      <c r="V20" s="1">
        <v>203.18</v>
      </c>
      <c r="AC20" s="1">
        <v>275</v>
      </c>
      <c r="AD20" s="1">
        <v>250</v>
      </c>
      <c r="AH20" s="1">
        <v>168</v>
      </c>
      <c r="AI20" s="1">
        <v>204.12</v>
      </c>
      <c r="AS20" s="1">
        <v>204.12</v>
      </c>
      <c r="AT20" s="1">
        <v>180</v>
      </c>
      <c r="AW20" s="1">
        <v>204.12</v>
      </c>
      <c r="AZ20" s="1">
        <v>204.12</v>
      </c>
      <c r="BE20" s="1">
        <v>245</v>
      </c>
      <c r="BI20" s="1">
        <v>202.17</v>
      </c>
      <c r="BK20" s="1">
        <v>206.47</v>
      </c>
      <c r="BL20" s="1">
        <v>206.47</v>
      </c>
      <c r="BT20" s="1">
        <v>245</v>
      </c>
      <c r="BU20" s="1">
        <v>245</v>
      </c>
      <c r="BX20" s="1">
        <v>204.07</v>
      </c>
      <c r="CC20" s="1">
        <v>203.18</v>
      </c>
      <c r="CD20" s="1">
        <v>204.07</v>
      </c>
      <c r="CF20" s="1">
        <v>212.25</v>
      </c>
    </row>
    <row r="21" spans="1:84" x14ac:dyDescent="0.35">
      <c r="A21" s="4" t="s">
        <v>111</v>
      </c>
      <c r="B21" s="4">
        <v>90792</v>
      </c>
      <c r="C21" s="1" t="s">
        <v>89</v>
      </c>
      <c r="D21" s="1">
        <v>310</v>
      </c>
      <c r="E21" s="5">
        <v>0</v>
      </c>
      <c r="F21" s="1">
        <v>75</v>
      </c>
      <c r="G21" s="1">
        <v>144.43</v>
      </c>
      <c r="H21" s="6"/>
      <c r="I21" s="7"/>
      <c r="J21" s="8"/>
      <c r="K21" s="7"/>
      <c r="L21" s="7"/>
      <c r="M21" s="7"/>
      <c r="N21" s="7"/>
      <c r="O21" s="7"/>
      <c r="P21" s="7">
        <f>758.6/10</f>
        <v>75.86</v>
      </c>
      <c r="Q21" s="7"/>
      <c r="R21" s="7"/>
      <c r="S21" s="7"/>
      <c r="T21" s="7"/>
      <c r="U21" s="7"/>
      <c r="V21" s="7"/>
      <c r="W21" s="7"/>
      <c r="X21" s="7"/>
      <c r="Y21" s="7"/>
      <c r="Z21" s="7"/>
      <c r="AA21" s="7"/>
      <c r="AB21" s="7"/>
      <c r="AC21" s="7"/>
      <c r="AD21" s="7"/>
      <c r="AE21" s="7"/>
      <c r="AF21" s="7"/>
      <c r="AG21" s="7"/>
      <c r="AH21" s="7"/>
      <c r="AI21" s="7">
        <v>141.54</v>
      </c>
      <c r="AJ21" s="7"/>
      <c r="AK21" s="7"/>
      <c r="AL21" s="7"/>
      <c r="AM21" s="7"/>
      <c r="AN21" s="7"/>
      <c r="AO21" s="7"/>
      <c r="AP21" s="7"/>
      <c r="AQ21" s="7"/>
      <c r="AR21" s="7"/>
      <c r="AS21" s="7"/>
      <c r="AT21" s="7"/>
      <c r="AU21" s="7"/>
      <c r="AV21" s="7"/>
      <c r="AW21" s="7"/>
      <c r="AX21" s="7"/>
      <c r="AY21" s="7"/>
      <c r="AZ21" s="7"/>
      <c r="BA21" s="7">
        <v>75</v>
      </c>
      <c r="BB21" s="7"/>
      <c r="BC21" s="7"/>
      <c r="BD21" s="7"/>
      <c r="BE21" s="7"/>
      <c r="BF21" s="7"/>
      <c r="BG21" s="7"/>
      <c r="BH21" s="7"/>
      <c r="BI21" s="7"/>
      <c r="BJ21" s="7"/>
      <c r="BK21" s="7"/>
      <c r="BL21" s="7"/>
      <c r="BM21" s="7"/>
      <c r="BN21" s="7"/>
      <c r="BO21" s="7"/>
      <c r="BP21" s="7"/>
      <c r="BQ21" s="7"/>
      <c r="BR21" s="7"/>
      <c r="BS21" s="7"/>
      <c r="BT21" s="7"/>
      <c r="BU21" s="7"/>
      <c r="BV21" s="7"/>
      <c r="BW21" s="7"/>
      <c r="BX21" s="7">
        <f>722.15/5</f>
        <v>144.43</v>
      </c>
      <c r="BY21" s="7"/>
      <c r="BZ21" s="7"/>
      <c r="CA21" s="7"/>
      <c r="CB21" s="7"/>
      <c r="CC21" s="7"/>
      <c r="CD21" s="7"/>
      <c r="CE21" s="7"/>
      <c r="CF21" s="7"/>
    </row>
    <row r="22" spans="1:84" x14ac:dyDescent="0.35">
      <c r="A22" s="4" t="s">
        <v>112</v>
      </c>
      <c r="B22" s="4">
        <v>99222</v>
      </c>
      <c r="C22" s="1" t="s">
        <v>89</v>
      </c>
      <c r="D22" s="1">
        <v>210</v>
      </c>
      <c r="E22" s="5">
        <v>0</v>
      </c>
      <c r="F22" s="1">
        <v>87.95</v>
      </c>
      <c r="G22" s="1">
        <v>136.07</v>
      </c>
      <c r="H22" s="6"/>
      <c r="I22" s="7">
        <f>272.14/2</f>
        <v>136.07</v>
      </c>
      <c r="J22" s="8">
        <f>351.8/4</f>
        <v>87.95</v>
      </c>
      <c r="K22" s="7"/>
      <c r="L22" s="7"/>
      <c r="M22" s="7"/>
      <c r="N22" s="7"/>
      <c r="O22" s="7"/>
      <c r="P22" s="7">
        <f>1055.4/12</f>
        <v>87.95</v>
      </c>
      <c r="Q22" s="7"/>
      <c r="R22" s="7"/>
      <c r="S22" s="7"/>
      <c r="T22" s="7"/>
      <c r="U22" s="7"/>
      <c r="V22" s="7"/>
      <c r="W22" s="7"/>
      <c r="X22" s="7"/>
      <c r="Y22" s="7"/>
      <c r="Z22" s="7"/>
      <c r="AA22" s="7"/>
      <c r="AB22" s="7"/>
      <c r="AC22" s="7"/>
      <c r="AD22" s="7"/>
      <c r="AE22" s="7"/>
      <c r="AF22" s="7"/>
      <c r="AG22" s="7"/>
      <c r="AH22" s="7"/>
      <c r="AI22" s="7">
        <v>124.67</v>
      </c>
      <c r="AJ22" s="7"/>
      <c r="AK22" s="7"/>
      <c r="AL22" s="7"/>
      <c r="AM22" s="7"/>
      <c r="AN22" s="7"/>
      <c r="AO22" s="7"/>
      <c r="AP22" s="7"/>
      <c r="AQ22" s="7"/>
      <c r="AR22" s="7"/>
      <c r="AS22" s="7">
        <f>498.65/5</f>
        <v>99.72999999999999</v>
      </c>
      <c r="AT22" s="7"/>
      <c r="AU22" s="7"/>
      <c r="AV22" s="7"/>
      <c r="AW22" s="7"/>
      <c r="AX22" s="7"/>
      <c r="AY22" s="7"/>
      <c r="AZ22" s="7"/>
      <c r="BA22" s="7"/>
      <c r="BB22" s="7"/>
      <c r="BC22" s="7"/>
      <c r="BD22" s="7"/>
      <c r="BE22" s="7"/>
      <c r="BF22" s="7"/>
      <c r="BG22" s="7"/>
      <c r="BH22" s="7">
        <v>130.47</v>
      </c>
      <c r="BI22" s="7"/>
      <c r="BJ22" s="7"/>
      <c r="BK22" s="7"/>
      <c r="BL22" s="7"/>
      <c r="BM22" s="7"/>
      <c r="BN22" s="7"/>
      <c r="BO22" s="7"/>
      <c r="BP22" s="7"/>
      <c r="BQ22" s="7"/>
      <c r="BR22" s="7">
        <v>130.47</v>
      </c>
      <c r="BS22" s="7"/>
      <c r="BT22" s="7"/>
      <c r="BU22" s="7"/>
      <c r="BV22" s="7"/>
      <c r="BW22" s="7"/>
      <c r="BX22" s="7">
        <f>254.42/2</f>
        <v>127.21</v>
      </c>
      <c r="BY22" s="7"/>
      <c r="BZ22" s="7"/>
      <c r="CA22" s="7"/>
      <c r="CB22" s="7"/>
      <c r="CC22" s="7"/>
      <c r="CD22" s="7"/>
      <c r="CE22" s="7"/>
      <c r="CF22" s="7">
        <v>124.67</v>
      </c>
    </row>
    <row r="23" spans="1:84" x14ac:dyDescent="0.35">
      <c r="A23" s="4" t="s">
        <v>113</v>
      </c>
      <c r="B23" s="4">
        <v>99231</v>
      </c>
      <c r="C23" s="1" t="s">
        <v>89</v>
      </c>
      <c r="D23" s="1">
        <v>120</v>
      </c>
      <c r="E23" s="5">
        <v>0</v>
      </c>
      <c r="F23" s="1">
        <v>26.599999999999998</v>
      </c>
      <c r="G23" s="1">
        <v>74.16</v>
      </c>
      <c r="H23" s="6"/>
      <c r="I23" s="7">
        <f>296.64/4</f>
        <v>74.16</v>
      </c>
      <c r="J23" s="8">
        <f>79.8/3</f>
        <v>26.599999999999998</v>
      </c>
      <c r="K23" s="7"/>
      <c r="L23" s="7"/>
      <c r="M23" s="7"/>
      <c r="N23" s="7"/>
      <c r="O23" s="7"/>
      <c r="P23" s="7">
        <f>186.2/7</f>
        <v>26.599999999999998</v>
      </c>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v>49.81</v>
      </c>
      <c r="BB23" s="7"/>
      <c r="BC23" s="7"/>
      <c r="BD23" s="7"/>
      <c r="BE23" s="7"/>
      <c r="BF23" s="7"/>
      <c r="BG23" s="7"/>
      <c r="BH23" s="7">
        <v>49.81</v>
      </c>
      <c r="BI23" s="7"/>
      <c r="BJ23" s="7"/>
      <c r="BK23" s="7"/>
      <c r="BL23" s="7"/>
      <c r="BM23" s="7"/>
      <c r="BN23" s="7"/>
      <c r="BO23" s="7"/>
      <c r="BP23" s="7"/>
      <c r="BQ23" s="7"/>
      <c r="BR23" s="7">
        <f>199.24/4</f>
        <v>49.81</v>
      </c>
      <c r="BS23" s="7"/>
      <c r="BT23" s="7"/>
      <c r="BU23" s="7"/>
      <c r="BV23" s="7"/>
      <c r="BW23" s="7"/>
      <c r="BX23" s="7"/>
      <c r="BY23" s="7"/>
      <c r="BZ23" s="7"/>
      <c r="CA23" s="7"/>
      <c r="CB23" s="7"/>
      <c r="CC23" s="7"/>
      <c r="CD23" s="7"/>
      <c r="CE23" s="7"/>
      <c r="CF23" s="7"/>
    </row>
    <row r="24" spans="1:84" x14ac:dyDescent="0.35">
      <c r="A24" s="4" t="s">
        <v>114</v>
      </c>
      <c r="B24" s="4">
        <v>99232</v>
      </c>
      <c r="C24" s="1" t="s">
        <v>89</v>
      </c>
      <c r="D24" s="1">
        <v>140</v>
      </c>
      <c r="E24" s="5">
        <v>0</v>
      </c>
      <c r="F24" s="1">
        <v>42.523333333333333</v>
      </c>
      <c r="G24" s="1">
        <v>83.26</v>
      </c>
      <c r="H24" s="6"/>
      <c r="I24" s="7">
        <v>57.68</v>
      </c>
      <c r="J24" s="8">
        <f>765.42/18</f>
        <v>42.523333333333333</v>
      </c>
      <c r="K24" s="7">
        <v>83.26</v>
      </c>
      <c r="L24" s="7"/>
      <c r="M24" s="7"/>
      <c r="N24" s="7"/>
      <c r="O24" s="7">
        <f>229.02/3</f>
        <v>76.34</v>
      </c>
      <c r="P24" s="7">
        <f>1463.87/34</f>
        <v>43.055</v>
      </c>
      <c r="Q24" s="7"/>
      <c r="R24" s="7">
        <f>215.72/3</f>
        <v>71.906666666666666</v>
      </c>
      <c r="S24" s="7"/>
      <c r="T24" s="7"/>
      <c r="U24" s="7"/>
      <c r="V24" s="7"/>
      <c r="W24" s="7"/>
      <c r="X24" s="7"/>
      <c r="Y24" s="7"/>
      <c r="Z24" s="7"/>
      <c r="AA24" s="7"/>
      <c r="AB24" s="7"/>
      <c r="AC24" s="7"/>
      <c r="AD24" s="7"/>
      <c r="AE24" s="7"/>
      <c r="AF24" s="7"/>
      <c r="AG24" s="7"/>
      <c r="AH24" s="7"/>
      <c r="AI24" s="7">
        <f>870.47/13</f>
        <v>66.959230769230771</v>
      </c>
      <c r="AJ24" s="7"/>
      <c r="AK24" s="7"/>
      <c r="AL24" s="7"/>
      <c r="AM24" s="7"/>
      <c r="AN24" s="7"/>
      <c r="AO24" s="7"/>
      <c r="AP24" s="7"/>
      <c r="AQ24" s="7"/>
      <c r="AR24" s="7"/>
      <c r="AS24" s="7">
        <f>420.83/8</f>
        <v>52.603749999999998</v>
      </c>
      <c r="AT24" s="7"/>
      <c r="AU24" s="7"/>
      <c r="AV24" s="7"/>
      <c r="AW24" s="7"/>
      <c r="AX24" s="7"/>
      <c r="AY24" s="7"/>
      <c r="AZ24" s="7"/>
      <c r="BA24" s="7">
        <f>632.16/10</f>
        <v>63.215999999999994</v>
      </c>
      <c r="BB24" s="7"/>
      <c r="BC24" s="7"/>
      <c r="BD24" s="7"/>
      <c r="BE24" s="7"/>
      <c r="BF24" s="7"/>
      <c r="BG24" s="7"/>
      <c r="BH24" s="7"/>
      <c r="BI24" s="7"/>
      <c r="BJ24" s="7"/>
      <c r="BK24" s="7"/>
      <c r="BL24" s="7"/>
      <c r="BM24" s="7"/>
      <c r="BN24" s="7"/>
      <c r="BO24" s="7"/>
      <c r="BP24" s="7"/>
      <c r="BQ24" s="7"/>
      <c r="BR24" s="7"/>
      <c r="BS24" s="7"/>
      <c r="BT24" s="7"/>
      <c r="BU24" s="7"/>
      <c r="BV24" s="7"/>
      <c r="BW24" s="7"/>
      <c r="BX24" s="7">
        <f>308.92/4</f>
        <v>77.23</v>
      </c>
      <c r="BY24" s="7"/>
      <c r="BZ24" s="7"/>
      <c r="CA24" s="7"/>
      <c r="CB24" s="7"/>
      <c r="CC24" s="7"/>
      <c r="CD24" s="7"/>
      <c r="CE24" s="7"/>
      <c r="CF24" s="7">
        <f>333.05/5</f>
        <v>66.61</v>
      </c>
    </row>
    <row r="25" spans="1:84" x14ac:dyDescent="0.35">
      <c r="A25" s="4" t="s">
        <v>115</v>
      </c>
      <c r="B25" s="4">
        <v>99233</v>
      </c>
      <c r="C25" s="1" t="s">
        <v>89</v>
      </c>
      <c r="D25" s="1">
        <v>200</v>
      </c>
      <c r="E25" s="5">
        <v>0</v>
      </c>
      <c r="F25" s="1">
        <v>54.85</v>
      </c>
      <c r="G25" s="1">
        <v>196</v>
      </c>
      <c r="H25" s="6"/>
      <c r="I25" s="7"/>
      <c r="J25" s="8">
        <f>164.55/3</f>
        <v>54.85</v>
      </c>
      <c r="K25" s="7"/>
      <c r="L25" s="7"/>
      <c r="M25" s="7"/>
      <c r="N25" s="7"/>
      <c r="O25" s="7"/>
      <c r="P25" s="7">
        <f>109.7/2</f>
        <v>54.85</v>
      </c>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v>77.44</v>
      </c>
      <c r="AT25" s="7"/>
      <c r="AU25" s="7"/>
      <c r="AV25" s="7"/>
      <c r="AW25" s="7"/>
      <c r="AX25" s="7"/>
      <c r="AY25" s="7"/>
      <c r="AZ25" s="7"/>
      <c r="BA25" s="7">
        <f>196/1</f>
        <v>196</v>
      </c>
      <c r="BB25" s="7"/>
      <c r="BC25" s="7"/>
      <c r="BD25" s="7"/>
      <c r="BE25" s="7"/>
      <c r="BF25" s="7"/>
      <c r="BG25" s="7"/>
      <c r="BH25" s="7"/>
      <c r="BI25" s="7"/>
      <c r="BJ25" s="7"/>
      <c r="BK25" s="7"/>
      <c r="BL25" s="7"/>
      <c r="BM25" s="7"/>
      <c r="BN25" s="7"/>
      <c r="BO25" s="7"/>
      <c r="BP25" s="7"/>
      <c r="BQ25" s="7"/>
      <c r="BR25" s="7"/>
      <c r="BS25" s="7"/>
      <c r="BT25" s="7"/>
      <c r="BU25" s="7"/>
      <c r="BV25" s="7"/>
      <c r="BW25" s="7"/>
      <c r="BX25" s="7">
        <f>10470.68/106</f>
        <v>98.78</v>
      </c>
      <c r="BY25" s="7"/>
      <c r="BZ25" s="7"/>
      <c r="CA25" s="7"/>
      <c r="CB25" s="7"/>
      <c r="CC25" s="7"/>
      <c r="CD25" s="7"/>
      <c r="CE25" s="7"/>
      <c r="CF25" s="7"/>
    </row>
    <row r="26" spans="1:84" x14ac:dyDescent="0.35">
      <c r="A26" s="4" t="s">
        <v>116</v>
      </c>
      <c r="B26" s="4">
        <v>99238</v>
      </c>
      <c r="C26" s="1" t="s">
        <v>89</v>
      </c>
      <c r="D26" s="1">
        <v>160</v>
      </c>
      <c r="E26" s="5">
        <v>0</v>
      </c>
      <c r="F26" s="1">
        <v>42.524999999999999</v>
      </c>
      <c r="G26" s="1">
        <v>80.989999999999995</v>
      </c>
      <c r="H26" s="6"/>
      <c r="I26" s="7">
        <v>57.68</v>
      </c>
      <c r="J26" s="8">
        <f>170.1/4</f>
        <v>42.524999999999999</v>
      </c>
      <c r="K26" s="7"/>
      <c r="L26" s="7"/>
      <c r="M26" s="7"/>
      <c r="N26" s="7"/>
      <c r="O26" s="7"/>
      <c r="P26" s="7">
        <f>557.55/13</f>
        <v>42.888461538461534</v>
      </c>
      <c r="Q26" s="7"/>
      <c r="R26" s="7">
        <v>65.180000000000007</v>
      </c>
      <c r="S26" s="7"/>
      <c r="T26" s="7"/>
      <c r="U26" s="7"/>
      <c r="V26" s="7"/>
      <c r="W26" s="7"/>
      <c r="X26" s="7"/>
      <c r="Y26" s="7"/>
      <c r="Z26" s="7"/>
      <c r="AA26" s="7"/>
      <c r="AB26" s="7"/>
      <c r="AC26" s="7"/>
      <c r="AD26" s="7"/>
      <c r="AE26" s="7"/>
      <c r="AF26" s="7"/>
      <c r="AG26" s="7"/>
      <c r="AH26" s="7"/>
      <c r="AI26" s="7">
        <f>272.22/4</f>
        <v>68.055000000000007</v>
      </c>
      <c r="AJ26" s="7"/>
      <c r="AK26" s="7"/>
      <c r="AL26" s="7"/>
      <c r="AM26" s="7"/>
      <c r="AN26" s="7"/>
      <c r="AO26" s="7"/>
      <c r="AP26" s="7"/>
      <c r="AQ26" s="7"/>
      <c r="AR26" s="7"/>
      <c r="AS26" s="7">
        <f>113.5/2</f>
        <v>56.75</v>
      </c>
      <c r="AT26" s="7"/>
      <c r="AU26" s="7"/>
      <c r="AV26" s="7"/>
      <c r="AW26" s="7"/>
      <c r="AX26" s="7"/>
      <c r="AY26" s="7"/>
      <c r="AZ26" s="7"/>
      <c r="BA26" s="7"/>
      <c r="BB26" s="7"/>
      <c r="BC26" s="7"/>
      <c r="BD26" s="7"/>
      <c r="BE26" s="7"/>
      <c r="BF26" s="7"/>
      <c r="BG26" s="7"/>
      <c r="BH26" s="7">
        <v>80.989999999999995</v>
      </c>
      <c r="BI26" s="7"/>
      <c r="BJ26" s="7"/>
      <c r="BK26" s="7"/>
      <c r="BL26" s="7"/>
      <c r="BM26" s="7"/>
      <c r="BN26" s="7"/>
      <c r="BO26" s="7"/>
      <c r="BP26" s="7"/>
      <c r="BQ26" s="7"/>
      <c r="BR26" s="7">
        <v>80.989999999999995</v>
      </c>
      <c r="BS26" s="7"/>
      <c r="BT26" s="7"/>
      <c r="BU26" s="7"/>
      <c r="BV26" s="7"/>
      <c r="BW26" s="7"/>
      <c r="BX26" s="7">
        <f>266.04/4</f>
        <v>66.510000000000005</v>
      </c>
      <c r="BY26" s="7"/>
      <c r="BZ26" s="7"/>
      <c r="CA26" s="7"/>
      <c r="CB26" s="7"/>
      <c r="CC26" s="7"/>
      <c r="CD26" s="7"/>
      <c r="CE26" s="7"/>
      <c r="CF26" s="7">
        <v>65.180000000000007</v>
      </c>
    </row>
    <row r="27" spans="1:84" x14ac:dyDescent="0.35">
      <c r="A27" s="4"/>
      <c r="B27" s="4"/>
    </row>
    <row r="28" spans="1:84" x14ac:dyDescent="0.35">
      <c r="A28" s="4"/>
      <c r="B28" s="4"/>
    </row>
    <row r="29" spans="1:84" x14ac:dyDescent="0.35">
      <c r="A29" s="1" t="s">
        <v>117</v>
      </c>
    </row>
    <row r="30" spans="1:84" x14ac:dyDescent="0.35">
      <c r="B30" s="4"/>
    </row>
    <row r="31" spans="1:84" x14ac:dyDescent="0.35">
      <c r="B3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Jakki Rogers</dc:creator>
  <cp:lastModifiedBy>Jakki Rogers</cp:lastModifiedBy>
  <dcterms:created xsi:type="dcterms:W3CDTF">2023-12-27T15:47:27Z</dcterms:created>
  <dcterms:modified xsi:type="dcterms:W3CDTF">2023-12-27T15:48:22Z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